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Бюджет" sheetId="1" r:id="rId1"/>
    <sheet name="Лист1" sheetId="2" r:id="rId2"/>
  </sheets>
  <definedNames>
    <definedName name="_xlnm._FilterDatabase" localSheetId="0" hidden="1">Бюджет!$A$12:$L$68</definedName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<sst xmlns="http://schemas.openxmlformats.org/spreadsheetml/2006/main" count="159" uniqueCount="87">
  <si>
    <t>ПРИЛОЖЕНИЕ № 2
к постановлению Администрации города
от __________ № _________
"ПРИЛОЖЕНИЕ  № 3
к муниципальной программе</t>
  </si>
  <si>
    <t>«ПРИЛОЖЕНИЕ № 3
к постановлению Администрации города
от  22.11.2024  №4654
"ПРИЛОЖЕНИЕ  № 3
к муниципальной программе</t>
  </si>
  <si>
    <t>ФИНАНСОВОЕ ОБЕСПЕЧЕНИЕ</t>
  </si>
  <si>
    <t>муниципальной программы</t>
  </si>
  <si>
    <t>"Развитие социальной политики в городе Димитровграде Ульяновской области"</t>
  </si>
  <si>
    <t>№</t>
  </si>
  <si>
    <t>Наименование муниципальной программы, структурного элемента, мероприятия</t>
  </si>
  <si>
    <t>Ответственные исполнители мероприятия</t>
  </si>
  <si>
    <t>Источник финансирования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</si>
  <si>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</si>
  <si>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годам, тыс.руб.</t>
  </si>
  <si>
    <t>всего</t>
  </si>
  <si>
    <t>Муниципальная программа "Развитие социальной политики в городе Димитровграде Ульяновской области"</t>
  </si>
  <si>
    <t>Администрация города</t>
  </si>
  <si>
    <t>Всего, в том числе:</t>
  </si>
  <si>
    <t>66 0 00 00000</t>
  </si>
  <si>
    <t xml:space="preserve">бюджетные ассигнования бюджета города Димитровграда Ульяновской области (далее - бюджет города)
</t>
  </si>
  <si>
    <t xml:space="preserve">бюджетные ассигнования областного бюджета Ульяновской области (далее - областной бюджет)
</t>
  </si>
  <si>
    <t>Напавление "Региональные проекты, обеспечивающие достижение значенийпоказателей и результатов федеральных проектов, не входящих в состав национальных проектов"</t>
  </si>
  <si>
    <t>1.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</si>
  <si>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жильём и оплате жилищно-коммунальных услуг»</t>
  </si>
  <si>
    <t xml:space="preserve">Администрация города          </t>
  </si>
  <si>
    <t>66 2 01 00000</t>
  </si>
  <si>
    <t>бюджет города</t>
  </si>
  <si>
    <t>областной бюджет</t>
  </si>
  <si>
    <t>1.1.</t>
  </si>
  <si>
    <t>Реализация мероприятий по обеспечению жильём молодых семей</t>
  </si>
  <si>
    <t>66 2 01 L4970</t>
  </si>
  <si>
    <t>Структурные элементы, не входящие в направления (подпрограммы) муниципальной программы</t>
  </si>
  <si>
    <t>2.</t>
  </si>
  <si>
    <t>Комплекс процессных мероприятий «Обеспечение реализации муниципальной программы»</t>
  </si>
  <si>
    <t>66 4 01 00000</t>
  </si>
  <si>
    <t>2.1.</t>
  </si>
  <si>
    <t>Обеспечение деятельности казенных учреждений города Димитровграда Ульяновской области</t>
  </si>
  <si>
    <t xml:space="preserve">66 4 01 00199 </t>
  </si>
  <si>
    <t>2.2.</t>
  </si>
  <si>
    <t>Обеспечение сбалансированности бюджетов муниципальных образований</t>
  </si>
  <si>
    <t>66 4 01 72110</t>
  </si>
  <si>
    <t>3.</t>
  </si>
  <si>
    <t>Комплекс процессных мероприятий «Предоставление мер социальной поддержки детям-сиротам, лицам из их числа, гражданам, принявшим на воспитание детей-сирот»</t>
  </si>
  <si>
    <t>66 4 02 00000</t>
  </si>
  <si>
    <t>3.1.</t>
  </si>
  <si>
    <t>Осуществление ежемесячной денежной выплаты на обеспечение проезда детей-сирот и детей, оставшихся без попечения родителей, а также лиц из числа детей-сирот и детей, оставшихся без попечения родителей, обучающихся в муниципальных образовательных организациях, на городском, пригородном, в сельской местности на внутрирайонном транспорте (кроме такси), а также проезда один раз в год к месту жительства и обратно к месту обучения</t>
  </si>
  <si>
    <t>66 4 02 71040</t>
  </si>
  <si>
    <t>3.2.</t>
  </si>
  <si>
    <t>Осуществление ежемесячной выплаты на содержание ребёнка в семье опекуна (попечителя) и приёмной семье, а также осуществление выплаты приёмным родителям причитающегося им вознаграждения</t>
  </si>
  <si>
    <t>66 4 02 71050</t>
  </si>
  <si>
    <t>3.3.</t>
  </si>
  <si>
    <t>Опека и попечительство в отношении несовершеннолетних</t>
  </si>
  <si>
    <t>66 4 02 71060</t>
  </si>
  <si>
    <t>3.4.</t>
  </si>
  <si>
    <t>Осуществление переданных отдельных государственных полномочий по опеке и попечительству в отношении несовершеннолетних и обеспечению деятельности комиссии по делам несовершеннолетних и защите их прав за счет собственных материальных ресурсов и финансовых средств</t>
  </si>
  <si>
    <t>66 4 02  00109</t>
  </si>
  <si>
    <t>4.</t>
  </si>
  <si>
    <t>Комплекс процессных мероприятий «Реализация мероприятий по социальной поддержке граждан»</t>
  </si>
  <si>
    <t>66 4 03 00000</t>
  </si>
  <si>
    <t>4.1.</t>
  </si>
  <si>
    <t>Положение о муниципальных наградах города Димитровграда Ульяновской области</t>
  </si>
  <si>
    <t>66 4 03 00502</t>
  </si>
  <si>
    <t>4.2.</t>
  </si>
  <si>
    <t>Комплекс мер по социальной поддержке отдельных категорий граждан города Димитровграда Ульяновской области</t>
  </si>
  <si>
    <t xml:space="preserve">Администрация города      </t>
  </si>
  <si>
    <t>66 4 03 00700</t>
  </si>
  <si>
    <t>5.</t>
  </si>
  <si>
    <t>Комплекс процессных мероприятий «Стимулирование и поддержка деятельности некоммерческих организаций на территории города Димитровграда Ульяновской области»</t>
  </si>
  <si>
    <t>66 4 04 00000</t>
  </si>
  <si>
    <t>5.1.</t>
  </si>
  <si>
    <t>Предоставление субсидии социально ориентированным некоммерческим организациям города Димитровграда Ульяновской области</t>
  </si>
  <si>
    <t>66 4 04 00203</t>
  </si>
  <si>
    <t>5.2.</t>
  </si>
  <si>
    <t>Субсидии некоммерческим организациям, не являющимися государственными (муниципальными) учреждениями, осуществляющим территориальное общественное самоуправление в границах территории, установленной решением Городской Думы города Димитровграда Ульяновской области, на финансовое обеспечение (возмещение) затрат, связанных с созданием и осуществлением основных направлений деятельности территориального общественного самоуправления, определенных уставом территориального общественного самоуправления</t>
  </si>
  <si>
    <t>66 4 04 00204</t>
  </si>
  <si>
    <t>6.</t>
  </si>
  <si>
    <t>Комплекс процессных мероприятий «Развитие жилищного строительства»</t>
  </si>
  <si>
    <t>66 4 05 00000</t>
  </si>
  <si>
    <t>6.1.</t>
  </si>
  <si>
    <t>Предоставление работникам муниципальных учреждений, в отношении которых функции и полномочия учредителя осуществляют органы местного самоуправления муниципальных образований Ульяновской области, единовременных выплат на приобретение жилых помещений с привлечением средств ипотечных кредитов</t>
  </si>
  <si>
    <t>66 4 05 S0260</t>
  </si>
  <si>
    <t>7.</t>
  </si>
  <si>
    <t>Комплекс процесных мероприятий "Защита прав потребителей"</t>
  </si>
  <si>
    <t>7.1.</t>
  </si>
  <si>
    <t>Изданое буклетов, памяток и другой печатной продукции, связянной с защитой пров потребителей</t>
  </si>
  <si>
    <t>8.</t>
  </si>
  <si>
    <t>Комплекс процессных мероприятий «Сохранение единства российской нации на территории города Димитровграда Ульяновской области»</t>
  </si>
  <si>
    <t>8.1.</t>
  </si>
  <si>
    <t>Предоставление субсидии социально ориентированным некоммерческим организациям города, являющимися национально - культурными автономиямиДимитровграда Ульяновской области</t>
  </si>
  <si>
    <t>".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</si>
</sst>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yy\ hh:mm"/>
    <numFmt numFmtId="181" formatCode="#\ ##0.00000_ "/>
    <numFmt numFmtId="182" formatCode="0.00000_ "/>
  </numFmts>
  <fonts count="33">
    <font>
      <sz val="10"/>
      <name val="Arial"/>
      <charset val="134"/>
    </font>
    <font>
      <sz val="12"/>
      <name val="Arial"/>
      <charset val="134"/>
    </font>
    <font>
      <b/>
      <sz val="11"/>
      <name val="Times New Roman"/>
      <charset val="204"/>
    </font>
    <font>
      <sz val="8.5"/>
      <name val="MS Sans Serif"/>
      <charset val="204"/>
    </font>
    <font>
      <sz val="10"/>
      <name val="Times New Roman"/>
      <charset val="204"/>
    </font>
    <font>
      <sz val="14"/>
      <name val="Times New Roman"/>
      <charset val="204"/>
    </font>
    <font>
      <sz val="12"/>
      <name val="Times New Roman"/>
      <charset val="204"/>
    </font>
    <font>
      <sz val="11"/>
      <name val="Times New Roman"/>
      <charset val="204"/>
    </font>
    <font>
      <sz val="11"/>
      <name val="Times New Roman"/>
      <charset val="134"/>
    </font>
    <font>
      <sz val="10.5"/>
      <name val="Times New Roman"/>
      <charset val="204"/>
    </font>
    <font>
      <sz val="10"/>
      <name val="Arial"/>
      <charset val="204"/>
    </font>
    <font>
      <sz val="12"/>
      <name val="Arial"/>
      <charset val="204"/>
    </font>
    <font>
      <sz val="14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7" borderId="13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1" fillId="0" borderId="0" xfId="0" applyFont="1" applyFill="1"/>
    <xf numFmtId="0" fontId="0" fillId="2" borderId="0" xfId="0" applyFill="1"/>
    <xf numFmtId="0" fontId="0" fillId="0" borderId="0" xfId="0" applyFill="1"/>
    <xf numFmtId="0" fontId="0" fillId="3" borderId="0" xfId="0" applyFill="1"/>
    <xf numFmtId="0" fontId="2" fillId="3" borderId="0" xfId="0" applyFont="1" applyFill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center"/>
    </xf>
    <xf numFmtId="180" fontId="2" fillId="3" borderId="0" xfId="0" applyNumberFormat="1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/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4" fillId="3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top"/>
    </xf>
    <xf numFmtId="181" fontId="2" fillId="3" borderId="1" xfId="0" applyNumberFormat="1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/>
    </xf>
    <xf numFmtId="181" fontId="7" fillId="3" borderId="1" xfId="0" applyNumberFormat="1" applyFont="1" applyFill="1" applyBorder="1" applyAlignment="1">
      <alignment horizontal="center" vertical="top"/>
    </xf>
    <xf numFmtId="181" fontId="2" fillId="3" borderId="1" xfId="0" applyNumberFormat="1" applyFont="1" applyFill="1" applyBorder="1" applyAlignment="1">
      <alignment horizontal="center" vertical="top" wrapText="1"/>
    </xf>
    <xf numFmtId="181" fontId="7" fillId="3" borderId="1" xfId="0" applyNumberFormat="1" applyFont="1" applyFill="1" applyBorder="1" applyAlignment="1">
      <alignment horizontal="center"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top"/>
    </xf>
    <xf numFmtId="0" fontId="7" fillId="3" borderId="2" xfId="0" applyNumberFormat="1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top"/>
    </xf>
    <xf numFmtId="0" fontId="7" fillId="3" borderId="4" xfId="0" applyNumberFormat="1" applyFont="1" applyFill="1" applyBorder="1" applyAlignment="1">
      <alignment horizontal="center" vertical="top" wrapText="1"/>
    </xf>
    <xf numFmtId="0" fontId="7" fillId="3" borderId="3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81" fontId="2" fillId="3" borderId="1" xfId="0" applyNumberFormat="1" applyFont="1" applyFill="1" applyBorder="1" applyAlignment="1">
      <alignment vertical="top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top" wrapText="1"/>
    </xf>
    <xf numFmtId="49" fontId="9" fillId="3" borderId="2" xfId="0" applyNumberFormat="1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82" fontId="2" fillId="3" borderId="1" xfId="0" applyNumberFormat="1" applyFont="1" applyFill="1" applyBorder="1" applyAlignment="1">
      <alignment horizontal="center" vertical="top"/>
    </xf>
    <xf numFmtId="182" fontId="7" fillId="3" borderId="1" xfId="0" applyNumberFormat="1" applyFont="1" applyFill="1" applyBorder="1" applyAlignment="1">
      <alignment horizontal="center" vertical="top"/>
    </xf>
    <xf numFmtId="0" fontId="7" fillId="3" borderId="1" xfId="0" applyFont="1" applyFill="1" applyBorder="1"/>
    <xf numFmtId="0" fontId="7" fillId="3" borderId="4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left" wrapText="1"/>
    </xf>
    <xf numFmtId="0" fontId="10" fillId="0" borderId="0" xfId="0" applyFont="1" applyFill="1"/>
    <xf numFmtId="0" fontId="11" fillId="0" borderId="0" xfId="0" applyFont="1" applyFill="1"/>
    <xf numFmtId="181" fontId="12" fillId="0" borderId="0" xfId="0" applyNumberFormat="1" applyFont="1" applyFill="1"/>
    <xf numFmtId="181" fontId="0" fillId="0" borderId="0" xfId="0" applyNumberFormat="1" applyFill="1"/>
    <xf numFmtId="181" fontId="7" fillId="0" borderId="0" xfId="0" applyNumberFormat="1" applyFont="1" applyFill="1" applyBorder="1" applyAlignment="1">
      <alignment horizontal="center" vertical="top"/>
    </xf>
    <xf numFmtId="181" fontId="8" fillId="0" borderId="0" xfId="0" applyNumberFormat="1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 wrapText="1"/>
    </xf>
    <xf numFmtId="181" fontId="10" fillId="0" borderId="0" xfId="0" applyNumberFormat="1" applyFont="1" applyFill="1"/>
    <xf numFmtId="0" fontId="0" fillId="0" borderId="0" xfId="0" applyFill="1" applyBorder="1"/>
    <xf numFmtId="0" fontId="10" fillId="3" borderId="0" xfId="0" applyFont="1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8"/>
  <sheetViews>
    <sheetView showGridLines="0" tabSelected="1" zoomScale="85" zoomScaleNormal="85" topLeftCell="A61" workbookViewId="0">
      <selection activeCell="G67" sqref="G67:L67"/>
    </sheetView>
  </sheetViews>
  <sheetFormatPr defaultColWidth="9.14285714285714" defaultRowHeight="12.75" customHeight="1"/>
  <cols>
    <col min="1" max="1" width="5.57142857142857" style="3" customWidth="1"/>
    <col min="2" max="2" width="24.4285714285714" style="3" customWidth="1"/>
    <col min="3" max="3" width="17.8571428571429" style="3" customWidth="1"/>
    <col min="4" max="4" width="17.4285714285714" style="3" customWidth="1"/>
    <col min="5" max="5" width="13.1428571428571" style="3" customWidth="1"/>
    <col min="6" max="6" width="16.1428571428571" style="3" customWidth="1"/>
    <col min="7" max="7" width="15.2857142857143" style="4" customWidth="1"/>
    <col min="8" max="8" width="14.7142857142857" style="3" customWidth="1"/>
    <col min="9" max="9" width="15.1428571428571" style="3" customWidth="1"/>
    <col min="10" max="10" width="16.5714285714286" style="3" customWidth="1"/>
    <col min="11" max="11" width="17.7142857142857" style="3" customWidth="1"/>
    <col min="12" max="12" width="14.1428571428571" style="3" customWidth="1"/>
    <col min="13" max="13" width="24.4285714285714" style="3" customWidth="1"/>
    <col min="14" max="14" width="14.8571428571429" style="3"/>
    <col min="15" max="15" width="17.1428571428571" style="3" customWidth="1"/>
    <col min="16" max="16" width="16.1428571428571" style="3" customWidth="1"/>
    <col min="17" max="17" width="13.7142857142857" style="3"/>
    <col min="18" max="18" width="15" style="3" customWidth="1"/>
    <col min="19" max="19" width="12.5714285714286" style="3"/>
    <col min="20" max="21" width="11.4285714285714" style="3"/>
    <col min="22" max="16384" width="9.14285714285714" style="3"/>
  </cols>
  <sheetData>
    <row r="1" ht="30.75" customHeight="1" spans="1:13">
      <c r="A1" s="5"/>
      <c r="B1" s="6"/>
      <c r="C1" s="6"/>
      <c r="D1" s="6"/>
      <c r="E1" s="7"/>
      <c r="F1" s="6"/>
      <c r="G1" s="7"/>
      <c r="H1" s="7"/>
      <c r="I1" s="7"/>
      <c r="J1" s="6"/>
      <c r="K1" s="56" t="s">
        <v>0</v>
      </c>
      <c r="L1" s="56"/>
      <c r="M1" s="57"/>
    </row>
    <row r="2" ht="20.1" customHeight="1" spans="1:13">
      <c r="A2" s="8"/>
      <c r="B2" s="8"/>
      <c r="C2" s="8"/>
      <c r="D2" s="8"/>
      <c r="E2" s="8"/>
      <c r="F2" s="8"/>
      <c r="G2" s="8"/>
      <c r="H2" s="8"/>
      <c r="I2" s="8"/>
      <c r="J2" s="8"/>
      <c r="K2" s="56"/>
      <c r="L2" s="56"/>
      <c r="M2" s="57"/>
    </row>
    <row r="3" customHeight="1" spans="1:13">
      <c r="A3" s="9"/>
      <c r="B3" s="9"/>
      <c r="C3" s="9"/>
      <c r="D3" s="9"/>
      <c r="E3" s="9"/>
      <c r="F3" s="9"/>
      <c r="G3" s="9"/>
      <c r="H3" s="9"/>
      <c r="I3" s="9"/>
      <c r="J3" s="9"/>
      <c r="K3" s="56"/>
      <c r="L3" s="56"/>
      <c r="M3" s="57"/>
    </row>
    <row r="4" ht="30.75" customHeight="1" spans="1:13">
      <c r="A4" s="5"/>
      <c r="B4" s="6"/>
      <c r="C4" s="6"/>
      <c r="D4" s="6"/>
      <c r="E4" s="7"/>
      <c r="F4" s="6"/>
      <c r="G4" s="7"/>
      <c r="H4" s="7"/>
      <c r="I4" s="7"/>
      <c r="J4" s="6"/>
      <c r="K4" s="56" t="s">
        <v>1</v>
      </c>
      <c r="L4" s="56"/>
      <c r="M4" s="57"/>
    </row>
    <row r="5" ht="20.1" customHeight="1" spans="1:13">
      <c r="A5" s="8"/>
      <c r="B5" s="8"/>
      <c r="C5" s="8"/>
      <c r="D5" s="8"/>
      <c r="E5" s="8"/>
      <c r="F5" s="8"/>
      <c r="G5" s="8"/>
      <c r="H5" s="8"/>
      <c r="I5" s="8"/>
      <c r="J5" s="8"/>
      <c r="K5" s="56"/>
      <c r="L5" s="56"/>
      <c r="M5" s="57"/>
    </row>
    <row r="6" customHeight="1" spans="1:13">
      <c r="A6" s="9"/>
      <c r="B6" s="9"/>
      <c r="C6" s="9"/>
      <c r="D6" s="9"/>
      <c r="E6" s="9"/>
      <c r="F6" s="9"/>
      <c r="G6" s="9"/>
      <c r="H6" s="9"/>
      <c r="I6" s="9"/>
      <c r="J6" s="9"/>
      <c r="K6" s="56"/>
      <c r="L6" s="56"/>
      <c r="M6" s="57"/>
    </row>
    <row r="7" ht="23.1" customHeight="1" spans="1:13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57"/>
    </row>
    <row r="8" s="1" customFormat="1" ht="15" customHeight="1" spans="1:13">
      <c r="A8" s="11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58"/>
    </row>
    <row r="9" customHeight="1" spans="1:13">
      <c r="A9" s="11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57"/>
    </row>
    <row r="10" customHeight="1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57"/>
    </row>
    <row r="11" ht="35.1" customHeight="1" spans="1:13">
      <c r="A11" s="13" t="s">
        <v>5</v>
      </c>
      <c r="B11" s="14" t="s">
        <v>6</v>
      </c>
      <c r="C11" s="14" t="s">
        <v>7</v>
      </c>
      <c r="D11" s="14" t="s">
        <v>8</v>
      </c>
      <c r="E11" s="14" t="s">
        <v>9</v>
      </c>
      <c r="F11" s="14" t="s">
        <v>10</v>
      </c>
      <c r="G11" s="14"/>
      <c r="H11" s="14"/>
      <c r="I11" s="14"/>
      <c r="J11" s="14"/>
      <c r="K11" s="14"/>
      <c r="L11" s="14"/>
      <c r="M11" s="57"/>
    </row>
    <row r="12" ht="135" customHeight="1" spans="1:13">
      <c r="A12" s="13"/>
      <c r="B12" s="14"/>
      <c r="C12" s="14"/>
      <c r="D12" s="14"/>
      <c r="E12" s="14"/>
      <c r="F12" s="15" t="s">
        <v>11</v>
      </c>
      <c r="G12" s="15">
        <v>2025</v>
      </c>
      <c r="H12" s="15">
        <v>2026</v>
      </c>
      <c r="I12" s="15">
        <v>2027</v>
      </c>
      <c r="J12" s="15">
        <v>2028</v>
      </c>
      <c r="K12" s="15">
        <v>2029</v>
      </c>
      <c r="L12" s="15">
        <v>2030</v>
      </c>
      <c r="M12" s="57"/>
    </row>
    <row r="13" ht="14.1" customHeight="1" spans="1:13">
      <c r="A13" s="13">
        <v>1</v>
      </c>
      <c r="B13" s="13">
        <v>2</v>
      </c>
      <c r="C13" s="13">
        <v>3</v>
      </c>
      <c r="D13" s="13">
        <v>4</v>
      </c>
      <c r="E13" s="13">
        <v>5</v>
      </c>
      <c r="F13" s="13">
        <v>6</v>
      </c>
      <c r="G13" s="13">
        <v>7</v>
      </c>
      <c r="H13" s="13">
        <v>8</v>
      </c>
      <c r="I13" s="13">
        <v>9</v>
      </c>
      <c r="J13" s="13">
        <v>10</v>
      </c>
      <c r="K13" s="13">
        <v>11</v>
      </c>
      <c r="L13" s="13">
        <v>12</v>
      </c>
      <c r="M13" s="57"/>
    </row>
    <row r="14" ht="54.95" customHeight="1" spans="1:18">
      <c r="A14" s="16"/>
      <c r="B14" s="17" t="s">
        <v>12</v>
      </c>
      <c r="C14" s="17" t="s">
        <v>13</v>
      </c>
      <c r="D14" s="17" t="s">
        <v>14</v>
      </c>
      <c r="E14" s="18" t="s">
        <v>15</v>
      </c>
      <c r="F14" s="19">
        <f>F15+F16</f>
        <v>537626.45154</v>
      </c>
      <c r="G14" s="20">
        <f>G15+G16</f>
        <v>103159.55901</v>
      </c>
      <c r="H14" s="19">
        <f t="shared" ref="H14:L14" si="0">H15+H16</f>
        <v>102905.77675</v>
      </c>
      <c r="I14" s="19">
        <f t="shared" si="0"/>
        <v>82606.54882</v>
      </c>
      <c r="J14" s="19">
        <f t="shared" si="0"/>
        <v>82911.52232</v>
      </c>
      <c r="K14" s="19">
        <f t="shared" si="0"/>
        <v>83021.52232</v>
      </c>
      <c r="L14" s="19">
        <f t="shared" si="0"/>
        <v>83021.52232</v>
      </c>
      <c r="M14" s="59"/>
      <c r="N14" s="60"/>
      <c r="O14" s="60"/>
      <c r="P14" s="60"/>
      <c r="Q14" s="60"/>
      <c r="R14" s="60"/>
    </row>
    <row r="15" ht="117" customHeight="1" spans="1:19">
      <c r="A15" s="21"/>
      <c r="B15" s="17"/>
      <c r="C15" s="17"/>
      <c r="D15" s="22" t="s">
        <v>16</v>
      </c>
      <c r="E15" s="18"/>
      <c r="F15" s="19">
        <f>G15+H15+I15+J15+K15+L15</f>
        <v>61766.20087</v>
      </c>
      <c r="G15" s="20">
        <f>G19+G26+G32+G43+G49+G55+G61</f>
        <v>13608.43606</v>
      </c>
      <c r="H15" s="20">
        <f>H19+H26+H32+H43+H49+H55+H61</f>
        <v>8634.17255</v>
      </c>
      <c r="I15" s="20">
        <f>I19+I26+I32+I43+I49+I55+I61</f>
        <v>9033.52818</v>
      </c>
      <c r="J15" s="20">
        <f>J19+J26+J32+J43+J49+J55+J61</f>
        <v>10090.02136</v>
      </c>
      <c r="K15" s="20">
        <f>K19+K26+K32+K43+K49+K55+K61+K64</f>
        <v>10200.02136</v>
      </c>
      <c r="L15" s="20">
        <f>L19+L26+L32+L43+L49+L55+L61+L64</f>
        <v>10200.02136</v>
      </c>
      <c r="M15" s="61"/>
      <c r="N15" s="62"/>
      <c r="O15" s="62"/>
      <c r="P15" s="62"/>
      <c r="Q15" s="62"/>
      <c r="R15" s="62"/>
      <c r="S15" s="65"/>
    </row>
    <row r="16" ht="131.1" customHeight="1" spans="1:19">
      <c r="A16" s="23"/>
      <c r="B16" s="17"/>
      <c r="C16" s="17"/>
      <c r="D16" s="22" t="s">
        <v>17</v>
      </c>
      <c r="E16" s="18"/>
      <c r="F16" s="19">
        <f>G16+H16+I16+J16+K16+L16</f>
        <v>475860.25067</v>
      </c>
      <c r="G16" s="20">
        <f t="shared" ref="G16:L16" si="1">G20+G33+G56</f>
        <v>89551.12295</v>
      </c>
      <c r="H16" s="20">
        <f t="shared" si="1"/>
        <v>94271.6042</v>
      </c>
      <c r="I16" s="20">
        <f t="shared" si="1"/>
        <v>73573.02064</v>
      </c>
      <c r="J16" s="20">
        <f t="shared" si="1"/>
        <v>72821.50096</v>
      </c>
      <c r="K16" s="20">
        <f t="shared" si="1"/>
        <v>72821.50096</v>
      </c>
      <c r="L16" s="20">
        <f t="shared" si="1"/>
        <v>72821.50096</v>
      </c>
      <c r="M16" s="61"/>
      <c r="N16" s="62"/>
      <c r="O16" s="62"/>
      <c r="P16" s="62"/>
      <c r="Q16" s="62"/>
      <c r="R16" s="62"/>
      <c r="S16" s="65"/>
    </row>
    <row r="17" ht="18.95" customHeight="1" spans="1:13">
      <c r="A17" s="24" t="s">
        <v>18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57"/>
    </row>
    <row r="18" ht="56.1" customHeight="1" spans="1:13">
      <c r="A18" s="25" t="s">
        <v>19</v>
      </c>
      <c r="B18" s="17" t="s">
        <v>20</v>
      </c>
      <c r="C18" s="17" t="s">
        <v>21</v>
      </c>
      <c r="D18" s="17" t="s">
        <v>14</v>
      </c>
      <c r="E18" s="18" t="s">
        <v>22</v>
      </c>
      <c r="F18" s="20">
        <f t="shared" ref="F18:L18" si="2">F19+F20</f>
        <v>18577.9692</v>
      </c>
      <c r="G18" s="20">
        <f t="shared" si="2"/>
        <v>2881.6515</v>
      </c>
      <c r="H18" s="20">
        <f t="shared" si="2"/>
        <v>4113.2952</v>
      </c>
      <c r="I18" s="20">
        <f t="shared" si="2"/>
        <v>2938.068</v>
      </c>
      <c r="J18" s="20">
        <f t="shared" si="2"/>
        <v>2881.6515</v>
      </c>
      <c r="K18" s="20">
        <f t="shared" si="2"/>
        <v>2881.6515</v>
      </c>
      <c r="L18" s="20">
        <f t="shared" si="2"/>
        <v>2881.6515</v>
      </c>
      <c r="M18" s="57"/>
    </row>
    <row r="19" ht="42.95" customHeight="1" spans="1:13">
      <c r="A19" s="25"/>
      <c r="B19" s="17"/>
      <c r="C19" s="17"/>
      <c r="D19" s="22" t="s">
        <v>23</v>
      </c>
      <c r="E19" s="18"/>
      <c r="F19" s="26">
        <f t="shared" ref="F19:F28" si="3">G19+H19+I19+J19+K19+L19</f>
        <v>8828.08853</v>
      </c>
      <c r="G19" s="26">
        <f t="shared" ref="G19:L20" si="4">G22</f>
        <v>1035.32855</v>
      </c>
      <c r="H19" s="26">
        <f t="shared" si="4"/>
        <v>1652.691</v>
      </c>
      <c r="I19" s="26">
        <f t="shared" si="4"/>
        <v>1252.64736</v>
      </c>
      <c r="J19" s="26">
        <f t="shared" si="4"/>
        <v>1629.14054</v>
      </c>
      <c r="K19" s="26">
        <f t="shared" si="4"/>
        <v>1629.14054</v>
      </c>
      <c r="L19" s="26">
        <f t="shared" si="4"/>
        <v>1629.14054</v>
      </c>
      <c r="M19" s="57"/>
    </row>
    <row r="20" ht="60" customHeight="1" spans="1:13">
      <c r="A20" s="25"/>
      <c r="B20" s="17"/>
      <c r="C20" s="17"/>
      <c r="D20" s="22" t="s">
        <v>24</v>
      </c>
      <c r="E20" s="18"/>
      <c r="F20" s="26">
        <f t="shared" si="3"/>
        <v>9749.88067</v>
      </c>
      <c r="G20" s="26">
        <f t="shared" si="4"/>
        <v>1846.32295</v>
      </c>
      <c r="H20" s="26">
        <f t="shared" si="4"/>
        <v>2460.6042</v>
      </c>
      <c r="I20" s="26">
        <f t="shared" si="4"/>
        <v>1685.42064</v>
      </c>
      <c r="J20" s="26">
        <f t="shared" si="4"/>
        <v>1252.51096</v>
      </c>
      <c r="K20" s="26">
        <f t="shared" si="4"/>
        <v>1252.51096</v>
      </c>
      <c r="L20" s="26">
        <f t="shared" si="4"/>
        <v>1252.51096</v>
      </c>
      <c r="M20" s="57"/>
    </row>
    <row r="21" s="2" customFormat="1" ht="51" customHeight="1" spans="1:26">
      <c r="A21" s="25" t="s">
        <v>25</v>
      </c>
      <c r="B21" s="17" t="s">
        <v>26</v>
      </c>
      <c r="C21" s="17" t="s">
        <v>21</v>
      </c>
      <c r="D21" s="17" t="s">
        <v>14</v>
      </c>
      <c r="E21" s="18" t="s">
        <v>27</v>
      </c>
      <c r="F21" s="27">
        <f t="shared" si="3"/>
        <v>18577.9692</v>
      </c>
      <c r="G21" s="27">
        <v>2881.6515</v>
      </c>
      <c r="H21" s="27">
        <v>4113.2952</v>
      </c>
      <c r="I21" s="27">
        <v>2938.068</v>
      </c>
      <c r="J21" s="27">
        <f>J22+J23</f>
        <v>2881.6515</v>
      </c>
      <c r="K21" s="27">
        <f>K22+K23</f>
        <v>2881.6515</v>
      </c>
      <c r="L21" s="27">
        <f>L22+L23</f>
        <v>2881.6515</v>
      </c>
      <c r="M21" s="57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36" customHeight="1" spans="1:13">
      <c r="A22" s="25"/>
      <c r="B22" s="17"/>
      <c r="C22" s="17"/>
      <c r="D22" s="22" t="s">
        <v>23</v>
      </c>
      <c r="E22" s="18"/>
      <c r="F22" s="28">
        <f t="shared" si="3"/>
        <v>8828.08853</v>
      </c>
      <c r="G22" s="26">
        <v>1035.32855</v>
      </c>
      <c r="H22" s="26">
        <v>1652.691</v>
      </c>
      <c r="I22" s="26">
        <v>1252.64736</v>
      </c>
      <c r="J22" s="26">
        <v>1629.14054</v>
      </c>
      <c r="K22" s="26">
        <v>1629.14054</v>
      </c>
      <c r="L22" s="26">
        <v>1629.14054</v>
      </c>
      <c r="M22" s="57"/>
    </row>
    <row r="23" ht="39" customHeight="1" spans="1:13">
      <c r="A23" s="25"/>
      <c r="B23" s="17"/>
      <c r="C23" s="17"/>
      <c r="D23" s="22" t="s">
        <v>24</v>
      </c>
      <c r="E23" s="18"/>
      <c r="F23" s="28">
        <f t="shared" si="3"/>
        <v>9749.88067</v>
      </c>
      <c r="G23" s="26">
        <v>1846.32295</v>
      </c>
      <c r="H23" s="26">
        <v>2460.6042</v>
      </c>
      <c r="I23" s="26">
        <v>1685.42064</v>
      </c>
      <c r="J23" s="26">
        <v>1252.51096</v>
      </c>
      <c r="K23" s="26">
        <v>1252.51096</v>
      </c>
      <c r="L23" s="26">
        <v>1252.51096</v>
      </c>
      <c r="M23" s="57"/>
    </row>
    <row r="24" ht="24.75" customHeight="1" spans="1:13">
      <c r="A24" s="25"/>
      <c r="B24" s="29" t="s">
        <v>28</v>
      </c>
      <c r="C24" s="30"/>
      <c r="D24" s="30"/>
      <c r="E24" s="30"/>
      <c r="F24" s="30"/>
      <c r="G24" s="30"/>
      <c r="H24" s="30"/>
      <c r="I24" s="30"/>
      <c r="J24" s="30"/>
      <c r="K24" s="30"/>
      <c r="L24" s="63"/>
      <c r="M24" s="57"/>
    </row>
    <row r="25" ht="42" customHeight="1" spans="1:13">
      <c r="A25" s="17" t="s">
        <v>29</v>
      </c>
      <c r="B25" s="22" t="s">
        <v>30</v>
      </c>
      <c r="C25" s="22" t="s">
        <v>21</v>
      </c>
      <c r="D25" s="17" t="s">
        <v>14</v>
      </c>
      <c r="E25" s="31" t="s">
        <v>31</v>
      </c>
      <c r="F25" s="20">
        <f t="shared" si="3"/>
        <v>37481.49128</v>
      </c>
      <c r="G25" s="20">
        <f t="shared" ref="G25:L25" si="5">G26</f>
        <v>5373.10437</v>
      </c>
      <c r="H25" s="20">
        <f t="shared" si="5"/>
        <v>5812.36955</v>
      </c>
      <c r="I25" s="20">
        <f t="shared" si="5"/>
        <v>6574.00434</v>
      </c>
      <c r="J25" s="20">
        <f t="shared" si="5"/>
        <v>6574.00434</v>
      </c>
      <c r="K25" s="20">
        <f t="shared" si="5"/>
        <v>6574.00434</v>
      </c>
      <c r="L25" s="20">
        <f t="shared" si="5"/>
        <v>6574.00434</v>
      </c>
      <c r="M25" s="57"/>
    </row>
    <row r="26" ht="45" customHeight="1" spans="1:13">
      <c r="A26" s="17"/>
      <c r="B26" s="22"/>
      <c r="C26" s="22"/>
      <c r="D26" s="22" t="s">
        <v>23</v>
      </c>
      <c r="E26" s="31"/>
      <c r="F26" s="26">
        <f t="shared" si="3"/>
        <v>37481.49128</v>
      </c>
      <c r="G26" s="26">
        <f t="shared" ref="G26:L26" si="6">G28+G30</f>
        <v>5373.10437</v>
      </c>
      <c r="H26" s="26">
        <f t="shared" si="6"/>
        <v>5812.36955</v>
      </c>
      <c r="I26" s="26">
        <f t="shared" si="6"/>
        <v>6574.00434</v>
      </c>
      <c r="J26" s="26">
        <f t="shared" si="6"/>
        <v>6574.00434</v>
      </c>
      <c r="K26" s="26">
        <f t="shared" si="6"/>
        <v>6574.00434</v>
      </c>
      <c r="L26" s="26">
        <f t="shared" si="6"/>
        <v>6574.00434</v>
      </c>
      <c r="M26" s="57"/>
    </row>
    <row r="27" ht="42.95" customHeight="1" spans="1:13">
      <c r="A27" s="32" t="s">
        <v>32</v>
      </c>
      <c r="B27" s="33" t="s">
        <v>33</v>
      </c>
      <c r="C27" s="33" t="s">
        <v>21</v>
      </c>
      <c r="D27" s="17" t="s">
        <v>14</v>
      </c>
      <c r="E27" s="34" t="s">
        <v>34</v>
      </c>
      <c r="F27" s="20">
        <f t="shared" si="3"/>
        <v>36981.49128</v>
      </c>
      <c r="G27" s="20">
        <f>SUM(G28:G28)</f>
        <v>4873.10437</v>
      </c>
      <c r="H27" s="20">
        <f>H28</f>
        <v>5812.36955</v>
      </c>
      <c r="I27" s="20">
        <f>I28</f>
        <v>6574.00434</v>
      </c>
      <c r="J27" s="20">
        <f>J28</f>
        <v>6574.00434</v>
      </c>
      <c r="K27" s="20">
        <f>K28</f>
        <v>6574.00434</v>
      </c>
      <c r="L27" s="20">
        <f>L28</f>
        <v>6574.00434</v>
      </c>
      <c r="M27" s="57"/>
    </row>
    <row r="28" ht="56.1" customHeight="1" spans="1:13">
      <c r="A28" s="35"/>
      <c r="B28" s="36"/>
      <c r="C28" s="37"/>
      <c r="D28" s="22" t="s">
        <v>23</v>
      </c>
      <c r="E28" s="38"/>
      <c r="F28" s="26">
        <f t="shared" si="3"/>
        <v>36981.49128</v>
      </c>
      <c r="G28" s="26">
        <f>5666.10437-1030+17+220</f>
        <v>4873.10437</v>
      </c>
      <c r="H28" s="26">
        <v>5812.36955</v>
      </c>
      <c r="I28" s="26">
        <v>6574.00434</v>
      </c>
      <c r="J28" s="26">
        <v>6574.00434</v>
      </c>
      <c r="K28" s="26">
        <v>6574.00434</v>
      </c>
      <c r="L28" s="26">
        <v>6574.00434</v>
      </c>
      <c r="M28" s="57"/>
    </row>
    <row r="29" ht="66.95" customHeight="1" spans="1:13">
      <c r="A29" s="32" t="s">
        <v>35</v>
      </c>
      <c r="B29" s="39" t="s">
        <v>36</v>
      </c>
      <c r="C29" s="39" t="s">
        <v>21</v>
      </c>
      <c r="D29" s="17" t="s">
        <v>14</v>
      </c>
      <c r="E29" s="40" t="s">
        <v>37</v>
      </c>
      <c r="F29" s="20">
        <f>F30</f>
        <v>500</v>
      </c>
      <c r="G29" s="20">
        <f t="shared" ref="G29:L29" si="7">G30</f>
        <v>500</v>
      </c>
      <c r="H29" s="20">
        <f t="shared" si="7"/>
        <v>0</v>
      </c>
      <c r="I29" s="20">
        <f t="shared" si="7"/>
        <v>0</v>
      </c>
      <c r="J29" s="20">
        <f t="shared" si="7"/>
        <v>0</v>
      </c>
      <c r="K29" s="20">
        <f t="shared" si="7"/>
        <v>0</v>
      </c>
      <c r="L29" s="20">
        <f t="shared" si="7"/>
        <v>0</v>
      </c>
      <c r="M29" s="57"/>
    </row>
    <row r="30" ht="51.95" customHeight="1" spans="1:13">
      <c r="A30" s="35"/>
      <c r="B30" s="39"/>
      <c r="C30" s="39"/>
      <c r="D30" s="22" t="s">
        <v>23</v>
      </c>
      <c r="E30" s="41"/>
      <c r="F30" s="26">
        <f>SUM(G30:L30)</f>
        <v>500</v>
      </c>
      <c r="G30" s="26">
        <v>500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57"/>
    </row>
    <row r="31" ht="66.95" customHeight="1" spans="1:13">
      <c r="A31" s="22" t="s">
        <v>38</v>
      </c>
      <c r="B31" s="22" t="s">
        <v>39</v>
      </c>
      <c r="C31" s="22" t="s">
        <v>13</v>
      </c>
      <c r="D31" s="17" t="s">
        <v>14</v>
      </c>
      <c r="E31" s="24" t="s">
        <v>40</v>
      </c>
      <c r="F31" s="20">
        <f>G31+H31+I31+J31+K31+L31</f>
        <v>465515.37</v>
      </c>
      <c r="G31" s="42">
        <f t="shared" ref="G31:L31" si="8">G32+G33</f>
        <v>88234.8</v>
      </c>
      <c r="H31" s="42">
        <f t="shared" si="8"/>
        <v>91586</v>
      </c>
      <c r="I31" s="42">
        <f t="shared" si="8"/>
        <v>71662.6</v>
      </c>
      <c r="J31" s="42">
        <f t="shared" si="8"/>
        <v>71343.99</v>
      </c>
      <c r="K31" s="42">
        <f t="shared" si="8"/>
        <v>71343.99</v>
      </c>
      <c r="L31" s="42">
        <f t="shared" si="8"/>
        <v>71343.99</v>
      </c>
      <c r="M31" s="57"/>
    </row>
    <row r="32" ht="66.95" customHeight="1" spans="1:13">
      <c r="A32" s="22"/>
      <c r="B32" s="22"/>
      <c r="C32" s="22"/>
      <c r="D32" s="22" t="s">
        <v>23</v>
      </c>
      <c r="E32" s="24"/>
      <c r="F32" s="26">
        <f>G32+H32+I32+J32+K32+L32</f>
        <v>530</v>
      </c>
      <c r="G32" s="26">
        <f>G41</f>
        <v>530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57"/>
    </row>
    <row r="33" ht="66" customHeight="1" spans="1:13">
      <c r="A33" s="22"/>
      <c r="B33" s="22"/>
      <c r="C33" s="22"/>
      <c r="D33" s="22" t="s">
        <v>24</v>
      </c>
      <c r="E33" s="24"/>
      <c r="F33" s="26">
        <f t="shared" ref="F33:F53" si="9">G33+H33+I33+J33+K33+L33</f>
        <v>464985.37</v>
      </c>
      <c r="G33" s="26">
        <f>G35+G37+G39</f>
        <v>87704.8</v>
      </c>
      <c r="H33" s="26">
        <f t="shared" ref="H33:L33" si="10">H35+H37+H39</f>
        <v>91586</v>
      </c>
      <c r="I33" s="26">
        <f t="shared" si="10"/>
        <v>71662.6</v>
      </c>
      <c r="J33" s="26">
        <f t="shared" si="10"/>
        <v>71343.99</v>
      </c>
      <c r="K33" s="26">
        <f t="shared" si="10"/>
        <v>71343.99</v>
      </c>
      <c r="L33" s="26">
        <f t="shared" si="10"/>
        <v>71343.99</v>
      </c>
      <c r="M33" s="57"/>
    </row>
    <row r="34" ht="75" customHeight="1" spans="1:14">
      <c r="A34" s="22" t="s">
        <v>41</v>
      </c>
      <c r="B34" s="22" t="s">
        <v>42</v>
      </c>
      <c r="C34" s="22" t="s">
        <v>21</v>
      </c>
      <c r="D34" s="17" t="s">
        <v>14</v>
      </c>
      <c r="E34" s="24" t="s">
        <v>43</v>
      </c>
      <c r="F34" s="20">
        <f t="shared" si="9"/>
        <v>12174</v>
      </c>
      <c r="G34" s="20">
        <f t="shared" ref="G34:L34" si="11">G35</f>
        <v>1955.8</v>
      </c>
      <c r="H34" s="20">
        <f t="shared" si="11"/>
        <v>2003.8</v>
      </c>
      <c r="I34" s="20">
        <f t="shared" si="11"/>
        <v>2053.6</v>
      </c>
      <c r="J34" s="20">
        <f t="shared" si="11"/>
        <v>2053.6</v>
      </c>
      <c r="K34" s="20">
        <f t="shared" si="11"/>
        <v>2053.6</v>
      </c>
      <c r="L34" s="20">
        <f t="shared" si="11"/>
        <v>2053.6</v>
      </c>
      <c r="M34" s="57"/>
      <c r="N34" s="60"/>
    </row>
    <row r="35" ht="231" customHeight="1" spans="1:13">
      <c r="A35" s="22"/>
      <c r="B35" s="22"/>
      <c r="C35" s="22"/>
      <c r="D35" s="22" t="s">
        <v>24</v>
      </c>
      <c r="E35" s="24"/>
      <c r="F35" s="26">
        <f t="shared" si="9"/>
        <v>12174</v>
      </c>
      <c r="G35" s="26">
        <f>2032.8-0.38309-76.61691</f>
        <v>1955.8</v>
      </c>
      <c r="H35" s="26">
        <v>2003.8</v>
      </c>
      <c r="I35" s="26">
        <v>2053.6</v>
      </c>
      <c r="J35" s="26">
        <v>2053.6</v>
      </c>
      <c r="K35" s="26">
        <v>2053.6</v>
      </c>
      <c r="L35" s="26">
        <v>2053.6</v>
      </c>
      <c r="M35" s="57"/>
    </row>
    <row r="36" ht="75" customHeight="1" spans="1:13">
      <c r="A36" s="22" t="s">
        <v>44</v>
      </c>
      <c r="B36" s="22" t="s">
        <v>45</v>
      </c>
      <c r="C36" s="22" t="s">
        <v>21</v>
      </c>
      <c r="D36" s="17" t="s">
        <v>14</v>
      </c>
      <c r="E36" s="24" t="s">
        <v>46</v>
      </c>
      <c r="F36" s="20">
        <f t="shared" si="9"/>
        <v>417637.47</v>
      </c>
      <c r="G36" s="20">
        <f t="shared" ref="G36:L36" si="12">G37</f>
        <v>79801.8</v>
      </c>
      <c r="H36" s="20">
        <f t="shared" si="12"/>
        <v>83903.5</v>
      </c>
      <c r="I36" s="20">
        <f t="shared" si="12"/>
        <v>63722</v>
      </c>
      <c r="J36" s="20">
        <f t="shared" si="12"/>
        <v>63403.39</v>
      </c>
      <c r="K36" s="20">
        <f t="shared" si="12"/>
        <v>63403.39</v>
      </c>
      <c r="L36" s="20">
        <f t="shared" si="12"/>
        <v>63403.39</v>
      </c>
      <c r="M36" s="57"/>
    </row>
    <row r="37" ht="71.1" customHeight="1" spans="1:13">
      <c r="A37" s="22"/>
      <c r="B37" s="22"/>
      <c r="C37" s="22"/>
      <c r="D37" s="22" t="s">
        <v>24</v>
      </c>
      <c r="E37" s="24"/>
      <c r="F37" s="26">
        <f t="shared" si="9"/>
        <v>417637.47</v>
      </c>
      <c r="G37" s="26">
        <f>89156.8-19.403-3880.597-27.1393-733-4694.8607</f>
        <v>79801.8</v>
      </c>
      <c r="H37" s="26">
        <v>83903.5</v>
      </c>
      <c r="I37" s="26">
        <v>63722</v>
      </c>
      <c r="J37" s="26">
        <v>63403.39</v>
      </c>
      <c r="K37" s="26">
        <v>63403.39</v>
      </c>
      <c r="L37" s="26">
        <v>63403.39</v>
      </c>
      <c r="M37" s="57"/>
    </row>
    <row r="38" ht="50.1" customHeight="1" spans="1:13">
      <c r="A38" s="22" t="s">
        <v>47</v>
      </c>
      <c r="B38" s="22" t="s">
        <v>48</v>
      </c>
      <c r="C38" s="22" t="s">
        <v>21</v>
      </c>
      <c r="D38" s="17" t="s">
        <v>14</v>
      </c>
      <c r="E38" s="24" t="s">
        <v>49</v>
      </c>
      <c r="F38" s="20">
        <f t="shared" si="9"/>
        <v>35173.9</v>
      </c>
      <c r="G38" s="20">
        <f t="shared" ref="G38:L38" si="13">G39</f>
        <v>5947.2</v>
      </c>
      <c r="H38" s="20">
        <f t="shared" si="13"/>
        <v>5678.7</v>
      </c>
      <c r="I38" s="20">
        <f t="shared" si="13"/>
        <v>5887</v>
      </c>
      <c r="J38" s="20">
        <f t="shared" si="13"/>
        <v>5887</v>
      </c>
      <c r="K38" s="20">
        <f t="shared" si="13"/>
        <v>5887</v>
      </c>
      <c r="L38" s="20">
        <f t="shared" si="13"/>
        <v>5887</v>
      </c>
      <c r="M38" s="57"/>
    </row>
    <row r="39" ht="53.1" customHeight="1" spans="1:13">
      <c r="A39" s="22"/>
      <c r="B39" s="22"/>
      <c r="C39" s="22"/>
      <c r="D39" s="22" t="s">
        <v>24</v>
      </c>
      <c r="E39" s="24"/>
      <c r="F39" s="26">
        <f t="shared" si="9"/>
        <v>35173.9</v>
      </c>
      <c r="G39" s="26">
        <f>5508.8+438.4</f>
        <v>5947.2</v>
      </c>
      <c r="H39" s="26">
        <v>5678.7</v>
      </c>
      <c r="I39" s="26">
        <v>5887</v>
      </c>
      <c r="J39" s="26">
        <v>5887</v>
      </c>
      <c r="K39" s="26">
        <v>5887</v>
      </c>
      <c r="L39" s="26">
        <v>5887</v>
      </c>
      <c r="M39" s="57"/>
    </row>
    <row r="40" ht="53.1" customHeight="1" spans="1:13">
      <c r="A40" s="22" t="s">
        <v>50</v>
      </c>
      <c r="B40" s="33" t="s">
        <v>51</v>
      </c>
      <c r="C40" s="22" t="s">
        <v>21</v>
      </c>
      <c r="D40" s="17" t="s">
        <v>14</v>
      </c>
      <c r="E40" s="43" t="s">
        <v>52</v>
      </c>
      <c r="F40" s="20">
        <f t="shared" si="9"/>
        <v>530</v>
      </c>
      <c r="G40" s="20">
        <f>G41</f>
        <v>530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57"/>
    </row>
    <row r="41" ht="161.25" customHeight="1" spans="1:13">
      <c r="A41" s="22"/>
      <c r="B41" s="36"/>
      <c r="C41" s="22"/>
      <c r="D41" s="22" t="s">
        <v>23</v>
      </c>
      <c r="E41" s="44"/>
      <c r="F41" s="26">
        <f t="shared" si="9"/>
        <v>530</v>
      </c>
      <c r="G41" s="26">
        <f>400+130</f>
        <v>530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57"/>
    </row>
    <row r="42" ht="57" customHeight="1" spans="1:13">
      <c r="A42" s="33" t="s">
        <v>53</v>
      </c>
      <c r="B42" s="33" t="s">
        <v>54</v>
      </c>
      <c r="C42" s="22" t="s">
        <v>13</v>
      </c>
      <c r="D42" s="17" t="s">
        <v>14</v>
      </c>
      <c r="E42" s="43" t="s">
        <v>55</v>
      </c>
      <c r="F42" s="20">
        <f t="shared" si="9"/>
        <v>11685.70106</v>
      </c>
      <c r="G42" s="20">
        <f t="shared" ref="G42:L42" si="14">G43</f>
        <v>6384.00314</v>
      </c>
      <c r="H42" s="20">
        <f t="shared" si="14"/>
        <v>632.112</v>
      </c>
      <c r="I42" s="20">
        <f t="shared" si="14"/>
        <v>657.39648</v>
      </c>
      <c r="J42" s="20">
        <f t="shared" si="14"/>
        <v>1337.39648</v>
      </c>
      <c r="K42" s="20">
        <f t="shared" si="14"/>
        <v>1337.39648</v>
      </c>
      <c r="L42" s="20">
        <f t="shared" si="14"/>
        <v>1337.39648</v>
      </c>
      <c r="M42" s="57"/>
    </row>
    <row r="43" ht="60" customHeight="1" spans="1:17">
      <c r="A43" s="36"/>
      <c r="B43" s="36"/>
      <c r="C43" s="22"/>
      <c r="D43" s="22" t="s">
        <v>23</v>
      </c>
      <c r="E43" s="44"/>
      <c r="F43" s="26">
        <f>G43+H43+I43+J43+K43+L43</f>
        <v>11685.70106</v>
      </c>
      <c r="G43" s="26">
        <f>G45+G47</f>
        <v>6384.00314</v>
      </c>
      <c r="H43" s="26">
        <f t="shared" ref="G43:L43" si="15">H45+H47</f>
        <v>632.112</v>
      </c>
      <c r="I43" s="26">
        <f t="shared" si="15"/>
        <v>657.39648</v>
      </c>
      <c r="J43" s="26">
        <f t="shared" si="15"/>
        <v>1337.39648</v>
      </c>
      <c r="K43" s="26">
        <f t="shared" si="15"/>
        <v>1337.39648</v>
      </c>
      <c r="L43" s="26">
        <f t="shared" si="15"/>
        <v>1337.39648</v>
      </c>
      <c r="M43" s="57"/>
      <c r="N43" s="60"/>
      <c r="O43" s="60"/>
      <c r="P43" s="60"/>
      <c r="Q43" s="60"/>
    </row>
    <row r="44" s="2" customFormat="1" ht="54" customHeight="1" spans="1:26">
      <c r="A44" s="22" t="s">
        <v>56</v>
      </c>
      <c r="B44" s="22" t="s">
        <v>57</v>
      </c>
      <c r="C44" s="22" t="s">
        <v>21</v>
      </c>
      <c r="D44" s="17" t="s">
        <v>14</v>
      </c>
      <c r="E44" s="24" t="s">
        <v>58</v>
      </c>
      <c r="F44" s="20">
        <f>F45</f>
        <v>1237.784</v>
      </c>
      <c r="G44" s="20">
        <f t="shared" ref="G44:L44" si="16">G45</f>
        <v>245</v>
      </c>
      <c r="H44" s="20">
        <f t="shared" si="16"/>
        <v>192.4</v>
      </c>
      <c r="I44" s="20">
        <f t="shared" si="16"/>
        <v>200.096</v>
      </c>
      <c r="J44" s="20">
        <f t="shared" si="16"/>
        <v>200.096</v>
      </c>
      <c r="K44" s="20">
        <f t="shared" si="16"/>
        <v>200.096</v>
      </c>
      <c r="L44" s="20">
        <f t="shared" si="16"/>
        <v>200.096</v>
      </c>
      <c r="M44" s="64"/>
      <c r="N44" s="60"/>
      <c r="O44" s="60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54" customHeight="1" spans="1:13">
      <c r="A45" s="22"/>
      <c r="B45" s="22"/>
      <c r="C45" s="22"/>
      <c r="D45" s="22" t="s">
        <v>23</v>
      </c>
      <c r="E45" s="24"/>
      <c r="F45" s="26">
        <f>G45+H45+I45+J45+K45+L45</f>
        <v>1237.784</v>
      </c>
      <c r="G45" s="26">
        <f>313.5-68.5</f>
        <v>245</v>
      </c>
      <c r="H45" s="26">
        <v>192.4</v>
      </c>
      <c r="I45" s="26">
        <v>200.096</v>
      </c>
      <c r="J45" s="26">
        <v>200.096</v>
      </c>
      <c r="K45" s="26">
        <v>200.096</v>
      </c>
      <c r="L45" s="26">
        <v>200.096</v>
      </c>
      <c r="M45" s="57"/>
    </row>
    <row r="46" ht="54" customHeight="1" spans="1:13">
      <c r="A46" s="22" t="s">
        <v>59</v>
      </c>
      <c r="B46" s="22" t="s">
        <v>60</v>
      </c>
      <c r="C46" s="22" t="s">
        <v>61</v>
      </c>
      <c r="D46" s="17" t="s">
        <v>14</v>
      </c>
      <c r="E46" s="24" t="s">
        <v>62</v>
      </c>
      <c r="F46" s="20">
        <f t="shared" si="9"/>
        <v>10447.91706</v>
      </c>
      <c r="G46" s="20">
        <f t="shared" ref="G46:L46" si="17">G47</f>
        <v>6139.00314</v>
      </c>
      <c r="H46" s="20">
        <f t="shared" si="17"/>
        <v>439.712</v>
      </c>
      <c r="I46" s="20">
        <f t="shared" si="17"/>
        <v>457.30048</v>
      </c>
      <c r="J46" s="20">
        <f t="shared" si="17"/>
        <v>1137.30048</v>
      </c>
      <c r="K46" s="20">
        <f t="shared" si="17"/>
        <v>1137.30048</v>
      </c>
      <c r="L46" s="20">
        <f t="shared" si="17"/>
        <v>1137.30048</v>
      </c>
      <c r="M46" s="57"/>
    </row>
    <row r="47" ht="62.1" customHeight="1" spans="1:21">
      <c r="A47" s="22"/>
      <c r="B47" s="22"/>
      <c r="C47" s="22"/>
      <c r="D47" s="22" t="s">
        <v>23</v>
      </c>
      <c r="E47" s="24"/>
      <c r="F47" s="26">
        <f t="shared" si="9"/>
        <v>10447.91706</v>
      </c>
      <c r="G47" s="26">
        <f>4388.784+1030-0.39686-0.6-50-28.784+800</f>
        <v>6139.00314</v>
      </c>
      <c r="H47" s="26">
        <v>439.712</v>
      </c>
      <c r="I47" s="26">
        <v>457.30048</v>
      </c>
      <c r="J47" s="26">
        <v>1137.30048</v>
      </c>
      <c r="K47" s="26">
        <v>1137.30048</v>
      </c>
      <c r="L47" s="26">
        <v>1137.30048</v>
      </c>
      <c r="M47" s="64"/>
      <c r="N47" s="60"/>
      <c r="O47" s="60"/>
      <c r="P47" s="60"/>
      <c r="Q47" s="60"/>
      <c r="R47" s="60"/>
      <c r="S47" s="60"/>
      <c r="T47" s="60"/>
      <c r="U47" s="60"/>
    </row>
    <row r="48" ht="44.25" customHeight="1" spans="1:13">
      <c r="A48" s="25" t="s">
        <v>63</v>
      </c>
      <c r="B48" s="45" t="s">
        <v>64</v>
      </c>
      <c r="C48" s="17" t="s">
        <v>21</v>
      </c>
      <c r="D48" s="22" t="s">
        <v>14</v>
      </c>
      <c r="E48" s="31" t="s">
        <v>65</v>
      </c>
      <c r="F48" s="20">
        <f t="shared" si="9"/>
        <v>1895.92</v>
      </c>
      <c r="G48" s="20">
        <f>G49</f>
        <v>286</v>
      </c>
      <c r="H48" s="20">
        <f t="shared" ref="H48:L49" si="18">H52</f>
        <v>312</v>
      </c>
      <c r="I48" s="20">
        <f t="shared" si="18"/>
        <v>324.48</v>
      </c>
      <c r="J48" s="20">
        <f t="shared" si="18"/>
        <v>324.48</v>
      </c>
      <c r="K48" s="20">
        <f t="shared" si="18"/>
        <v>324.48</v>
      </c>
      <c r="L48" s="20">
        <f t="shared" si="18"/>
        <v>324.48</v>
      </c>
      <c r="M48" s="57"/>
    </row>
    <row r="49" ht="65.25" customHeight="1" spans="1:13">
      <c r="A49" s="25"/>
      <c r="B49" s="45"/>
      <c r="C49" s="17"/>
      <c r="D49" s="22" t="s">
        <v>23</v>
      </c>
      <c r="E49" s="31"/>
      <c r="F49" s="26">
        <f t="shared" si="9"/>
        <v>1895.92</v>
      </c>
      <c r="G49" s="26">
        <f>G50+G52</f>
        <v>286</v>
      </c>
      <c r="H49" s="26">
        <f t="shared" si="18"/>
        <v>312</v>
      </c>
      <c r="I49" s="26">
        <f t="shared" si="18"/>
        <v>324.48</v>
      </c>
      <c r="J49" s="26">
        <f t="shared" si="18"/>
        <v>324.48</v>
      </c>
      <c r="K49" s="26">
        <f t="shared" si="18"/>
        <v>324.48</v>
      </c>
      <c r="L49" s="26">
        <f t="shared" si="18"/>
        <v>324.48</v>
      </c>
      <c r="M49" s="57"/>
    </row>
    <row r="50" ht="46.5" customHeight="1" spans="1:13">
      <c r="A50" s="32" t="s">
        <v>66</v>
      </c>
      <c r="B50" s="46" t="s">
        <v>67</v>
      </c>
      <c r="C50" s="16" t="s">
        <v>21</v>
      </c>
      <c r="D50" s="22" t="s">
        <v>14</v>
      </c>
      <c r="E50" s="47" t="s">
        <v>68</v>
      </c>
      <c r="F50" s="20">
        <f>F51</f>
        <v>0</v>
      </c>
      <c r="G50" s="20">
        <f t="shared" ref="G50:L50" si="19">G51</f>
        <v>0</v>
      </c>
      <c r="H50" s="20">
        <f t="shared" si="19"/>
        <v>0</v>
      </c>
      <c r="I50" s="20">
        <f t="shared" si="19"/>
        <v>0</v>
      </c>
      <c r="J50" s="20">
        <f t="shared" si="19"/>
        <v>0</v>
      </c>
      <c r="K50" s="20">
        <f t="shared" si="19"/>
        <v>0</v>
      </c>
      <c r="L50" s="20">
        <f t="shared" si="19"/>
        <v>0</v>
      </c>
      <c r="M50" s="57"/>
    </row>
    <row r="51" ht="48.75" customHeight="1" spans="1:13">
      <c r="A51" s="48"/>
      <c r="B51" s="49"/>
      <c r="C51" s="49"/>
      <c r="D51" s="22" t="s">
        <v>23</v>
      </c>
      <c r="E51" s="38"/>
      <c r="F51" s="26">
        <f>G51+H51+I51+J51+K51+L51</f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57"/>
    </row>
    <row r="52" ht="66" customHeight="1" spans="1:13">
      <c r="A52" s="25" t="s">
        <v>69</v>
      </c>
      <c r="B52" s="17" t="s">
        <v>70</v>
      </c>
      <c r="C52" s="17" t="s">
        <v>21</v>
      </c>
      <c r="D52" s="17" t="s">
        <v>14</v>
      </c>
      <c r="E52" s="50" t="s">
        <v>71</v>
      </c>
      <c r="F52" s="20">
        <f t="shared" si="9"/>
        <v>1895.92</v>
      </c>
      <c r="G52" s="20">
        <f t="shared" ref="G52:L52" si="20">G53</f>
        <v>286</v>
      </c>
      <c r="H52" s="20">
        <f t="shared" si="20"/>
        <v>312</v>
      </c>
      <c r="I52" s="20">
        <f t="shared" si="20"/>
        <v>324.48</v>
      </c>
      <c r="J52" s="20">
        <f t="shared" si="20"/>
        <v>324.48</v>
      </c>
      <c r="K52" s="20">
        <f t="shared" si="20"/>
        <v>324.48</v>
      </c>
      <c r="L52" s="20">
        <f t="shared" si="20"/>
        <v>324.48</v>
      </c>
      <c r="M52" s="57"/>
    </row>
    <row r="53" ht="375" customHeight="1" spans="1:13">
      <c r="A53" s="25"/>
      <c r="B53" s="17"/>
      <c r="C53" s="17"/>
      <c r="D53" s="22" t="s">
        <v>23</v>
      </c>
      <c r="E53" s="51"/>
      <c r="F53" s="26">
        <f t="shared" si="9"/>
        <v>1895.92</v>
      </c>
      <c r="G53" s="26">
        <f>300-14</f>
        <v>286</v>
      </c>
      <c r="H53" s="26">
        <v>312</v>
      </c>
      <c r="I53" s="26">
        <v>324.48</v>
      </c>
      <c r="J53" s="26">
        <v>324.48</v>
      </c>
      <c r="K53" s="26">
        <v>324.48</v>
      </c>
      <c r="L53" s="26">
        <v>324.48</v>
      </c>
      <c r="M53" s="57"/>
    </row>
    <row r="54" ht="54" customHeight="1" spans="1:13">
      <c r="A54" s="25" t="s">
        <v>72</v>
      </c>
      <c r="B54" s="17" t="s">
        <v>73</v>
      </c>
      <c r="C54" s="17" t="s">
        <v>21</v>
      </c>
      <c r="D54" s="17" t="s">
        <v>14</v>
      </c>
      <c r="E54" s="31" t="s">
        <v>74</v>
      </c>
      <c r="F54" s="52">
        <f t="shared" ref="F54:F59" si="21">G54+H54+I54+J54+K54+L54</f>
        <v>2250</v>
      </c>
      <c r="G54" s="52">
        <f t="shared" ref="G54:L54" si="22">G55+G56</f>
        <v>0</v>
      </c>
      <c r="H54" s="52">
        <f t="shared" si="22"/>
        <v>450</v>
      </c>
      <c r="I54" s="52">
        <f t="shared" si="22"/>
        <v>450</v>
      </c>
      <c r="J54" s="52">
        <f t="shared" si="22"/>
        <v>450</v>
      </c>
      <c r="K54" s="52">
        <f t="shared" si="22"/>
        <v>450</v>
      </c>
      <c r="L54" s="52">
        <f t="shared" si="22"/>
        <v>450</v>
      </c>
      <c r="M54" s="57"/>
    </row>
    <row r="55" ht="33.95" customHeight="1" spans="1:13">
      <c r="A55" s="25"/>
      <c r="B55" s="17"/>
      <c r="C55" s="17"/>
      <c r="D55" s="22" t="s">
        <v>23</v>
      </c>
      <c r="E55" s="31"/>
      <c r="F55" s="53">
        <f t="shared" si="21"/>
        <v>1125</v>
      </c>
      <c r="G55" s="53">
        <f t="shared" ref="G55:L56" si="23">G58</f>
        <v>0</v>
      </c>
      <c r="H55" s="53">
        <f>H58</f>
        <v>225</v>
      </c>
      <c r="I55" s="53">
        <f t="shared" si="23"/>
        <v>225</v>
      </c>
      <c r="J55" s="53">
        <f t="shared" si="23"/>
        <v>225</v>
      </c>
      <c r="K55" s="53">
        <f t="shared" si="23"/>
        <v>225</v>
      </c>
      <c r="L55" s="53">
        <f t="shared" si="23"/>
        <v>225</v>
      </c>
      <c r="M55" s="57"/>
    </row>
    <row r="56" ht="51" customHeight="1" spans="1:13">
      <c r="A56" s="25"/>
      <c r="B56" s="17"/>
      <c r="C56" s="17"/>
      <c r="D56" s="22" t="s">
        <v>24</v>
      </c>
      <c r="E56" s="31"/>
      <c r="F56" s="53">
        <f t="shared" si="21"/>
        <v>1125</v>
      </c>
      <c r="G56" s="53">
        <f t="shared" si="23"/>
        <v>0</v>
      </c>
      <c r="H56" s="53">
        <f t="shared" si="23"/>
        <v>225</v>
      </c>
      <c r="I56" s="53">
        <f t="shared" si="23"/>
        <v>225</v>
      </c>
      <c r="J56" s="53">
        <f t="shared" si="23"/>
        <v>225</v>
      </c>
      <c r="K56" s="53">
        <f t="shared" si="23"/>
        <v>225</v>
      </c>
      <c r="L56" s="53">
        <f t="shared" si="23"/>
        <v>225</v>
      </c>
      <c r="M56" s="57"/>
    </row>
    <row r="57" ht="48.95" customHeight="1" spans="1:13">
      <c r="A57" s="25" t="s">
        <v>75</v>
      </c>
      <c r="B57" s="17" t="s">
        <v>76</v>
      </c>
      <c r="C57" s="17" t="s">
        <v>21</v>
      </c>
      <c r="D57" s="17" t="s">
        <v>14</v>
      </c>
      <c r="E57" s="54"/>
      <c r="F57" s="20">
        <f t="shared" si="21"/>
        <v>2250</v>
      </c>
      <c r="G57" s="20">
        <f t="shared" ref="G57:L57" si="24">G58+G59</f>
        <v>0</v>
      </c>
      <c r="H57" s="20">
        <f t="shared" si="24"/>
        <v>450</v>
      </c>
      <c r="I57" s="20">
        <f t="shared" si="24"/>
        <v>450</v>
      </c>
      <c r="J57" s="20">
        <f t="shared" si="24"/>
        <v>450</v>
      </c>
      <c r="K57" s="20">
        <f t="shared" si="24"/>
        <v>450</v>
      </c>
      <c r="L57" s="20">
        <f t="shared" si="24"/>
        <v>450</v>
      </c>
      <c r="M57" s="57"/>
    </row>
    <row r="58" ht="49.5" customHeight="1" spans="1:13">
      <c r="A58" s="25"/>
      <c r="B58" s="17"/>
      <c r="C58" s="17"/>
      <c r="D58" s="22" t="s">
        <v>23</v>
      </c>
      <c r="E58" s="31" t="s">
        <v>77</v>
      </c>
      <c r="F58" s="26">
        <f t="shared" si="21"/>
        <v>1125</v>
      </c>
      <c r="G58" s="26">
        <v>0</v>
      </c>
      <c r="H58" s="26">
        <v>225</v>
      </c>
      <c r="I58" s="26">
        <v>225</v>
      </c>
      <c r="J58" s="26">
        <v>225</v>
      </c>
      <c r="K58" s="26">
        <v>225</v>
      </c>
      <c r="L58" s="26">
        <v>225</v>
      </c>
      <c r="M58" s="57"/>
    </row>
    <row r="59" ht="140.1" customHeight="1" spans="1:13">
      <c r="A59" s="25"/>
      <c r="B59" s="17"/>
      <c r="C59" s="17"/>
      <c r="D59" s="22" t="s">
        <v>24</v>
      </c>
      <c r="E59" s="31" t="s">
        <v>77</v>
      </c>
      <c r="F59" s="26">
        <f t="shared" si="21"/>
        <v>1125</v>
      </c>
      <c r="G59" s="26">
        <v>0</v>
      </c>
      <c r="H59" s="26">
        <v>225</v>
      </c>
      <c r="I59" s="26">
        <v>225</v>
      </c>
      <c r="J59" s="26">
        <v>225</v>
      </c>
      <c r="K59" s="26">
        <v>225</v>
      </c>
      <c r="L59" s="26">
        <v>225</v>
      </c>
      <c r="M59" s="57"/>
    </row>
    <row r="60" ht="51.75" customHeight="1" spans="1:13">
      <c r="A60" s="32" t="s">
        <v>78</v>
      </c>
      <c r="B60" s="16" t="s">
        <v>79</v>
      </c>
      <c r="C60" s="16" t="s">
        <v>13</v>
      </c>
      <c r="D60" s="17" t="s">
        <v>14</v>
      </c>
      <c r="E60" s="50" t="s">
        <v>15</v>
      </c>
      <c r="F60" s="20">
        <f t="shared" ref="F60:L60" si="25">F61</f>
        <v>20</v>
      </c>
      <c r="G60" s="20">
        <f t="shared" si="25"/>
        <v>0</v>
      </c>
      <c r="H60" s="20">
        <f t="shared" si="25"/>
        <v>0</v>
      </c>
      <c r="I60" s="20">
        <f t="shared" si="25"/>
        <v>0</v>
      </c>
      <c r="J60" s="20">
        <f t="shared" si="25"/>
        <v>0</v>
      </c>
      <c r="K60" s="20">
        <f t="shared" si="25"/>
        <v>10</v>
      </c>
      <c r="L60" s="20">
        <f t="shared" si="25"/>
        <v>10</v>
      </c>
      <c r="M60" s="57"/>
    </row>
    <row r="61" ht="47.25" customHeight="1" spans="1:13">
      <c r="A61" s="55"/>
      <c r="B61" s="23"/>
      <c r="C61" s="23"/>
      <c r="D61" s="22" t="s">
        <v>23</v>
      </c>
      <c r="E61" s="51"/>
      <c r="F61" s="26">
        <f>G61+H61+I61+J61+K61+L61</f>
        <v>20</v>
      </c>
      <c r="G61" s="26">
        <f t="shared" ref="G61:L61" si="26">G63</f>
        <v>0</v>
      </c>
      <c r="H61" s="26">
        <f t="shared" si="26"/>
        <v>0</v>
      </c>
      <c r="I61" s="26">
        <f t="shared" si="26"/>
        <v>0</v>
      </c>
      <c r="J61" s="26">
        <f t="shared" si="26"/>
        <v>0</v>
      </c>
      <c r="K61" s="26">
        <f t="shared" si="26"/>
        <v>10</v>
      </c>
      <c r="L61" s="26">
        <f t="shared" si="26"/>
        <v>10</v>
      </c>
      <c r="M61" s="57"/>
    </row>
    <row r="62" ht="39" customHeight="1" spans="1:13">
      <c r="A62" s="25" t="s">
        <v>80</v>
      </c>
      <c r="B62" s="17" t="s">
        <v>81</v>
      </c>
      <c r="C62" s="17" t="s">
        <v>21</v>
      </c>
      <c r="D62" s="17" t="s">
        <v>14</v>
      </c>
      <c r="E62" s="50" t="s">
        <v>15</v>
      </c>
      <c r="F62" s="20">
        <f t="shared" ref="F62:L62" si="27">F63</f>
        <v>20</v>
      </c>
      <c r="G62" s="20">
        <f t="shared" si="27"/>
        <v>0</v>
      </c>
      <c r="H62" s="20">
        <f t="shared" si="27"/>
        <v>0</v>
      </c>
      <c r="I62" s="20">
        <f t="shared" si="27"/>
        <v>0</v>
      </c>
      <c r="J62" s="20">
        <f t="shared" si="27"/>
        <v>0</v>
      </c>
      <c r="K62" s="20">
        <f t="shared" si="27"/>
        <v>10</v>
      </c>
      <c r="L62" s="20">
        <f t="shared" si="27"/>
        <v>10</v>
      </c>
      <c r="M62" s="57"/>
    </row>
    <row r="63" ht="50.1" customHeight="1" spans="1:13">
      <c r="A63" s="25"/>
      <c r="B63" s="17"/>
      <c r="C63" s="17"/>
      <c r="D63" s="22" t="s">
        <v>23</v>
      </c>
      <c r="E63" s="51"/>
      <c r="F63" s="26">
        <f>G63+H63+I63+J63+K63+L63</f>
        <v>20</v>
      </c>
      <c r="G63" s="26">
        <v>0</v>
      </c>
      <c r="H63" s="26">
        <v>0</v>
      </c>
      <c r="I63" s="26">
        <v>0</v>
      </c>
      <c r="J63" s="26">
        <v>0</v>
      </c>
      <c r="K63" s="26">
        <v>10</v>
      </c>
      <c r="L63" s="26">
        <v>10</v>
      </c>
      <c r="M63" s="57"/>
    </row>
    <row r="64" ht="51.75" customHeight="1" spans="1:13">
      <c r="A64" s="32" t="s">
        <v>82</v>
      </c>
      <c r="B64" s="16" t="s">
        <v>83</v>
      </c>
      <c r="C64" s="16" t="s">
        <v>13</v>
      </c>
      <c r="D64" s="17" t="s">
        <v>14</v>
      </c>
      <c r="E64" s="50" t="s">
        <v>15</v>
      </c>
      <c r="F64" s="20">
        <f t="shared" ref="F64:L64" si="28">F65</f>
        <v>200</v>
      </c>
      <c r="G64" s="20">
        <f t="shared" si="28"/>
        <v>0</v>
      </c>
      <c r="H64" s="20">
        <f t="shared" si="28"/>
        <v>0</v>
      </c>
      <c r="I64" s="20">
        <f t="shared" si="28"/>
        <v>0</v>
      </c>
      <c r="J64" s="20">
        <f t="shared" si="28"/>
        <v>0</v>
      </c>
      <c r="K64" s="20">
        <f t="shared" si="28"/>
        <v>100</v>
      </c>
      <c r="L64" s="20">
        <f t="shared" si="28"/>
        <v>100</v>
      </c>
      <c r="M64" s="57"/>
    </row>
    <row r="65" ht="47.25" customHeight="1" spans="1:13">
      <c r="A65" s="55"/>
      <c r="B65" s="23"/>
      <c r="C65" s="23"/>
      <c r="D65" s="22" t="s">
        <v>23</v>
      </c>
      <c r="E65" s="51"/>
      <c r="F65" s="26">
        <f>G65+H65+I65+J65+K65+L65</f>
        <v>200</v>
      </c>
      <c r="G65" s="26">
        <f t="shared" ref="G65:L65" si="29">G67</f>
        <v>0</v>
      </c>
      <c r="H65" s="26">
        <f t="shared" si="29"/>
        <v>0</v>
      </c>
      <c r="I65" s="26">
        <f t="shared" si="29"/>
        <v>0</v>
      </c>
      <c r="J65" s="26">
        <f t="shared" si="29"/>
        <v>0</v>
      </c>
      <c r="K65" s="26">
        <f t="shared" si="29"/>
        <v>100</v>
      </c>
      <c r="L65" s="26">
        <f t="shared" si="29"/>
        <v>100</v>
      </c>
      <c r="M65" s="57"/>
    </row>
    <row r="66" ht="39" customHeight="1" spans="1:13">
      <c r="A66" s="25" t="s">
        <v>84</v>
      </c>
      <c r="B66" s="17" t="s">
        <v>85</v>
      </c>
      <c r="C66" s="17" t="s">
        <v>21</v>
      </c>
      <c r="D66" s="17" t="s">
        <v>14</v>
      </c>
      <c r="E66" s="50" t="s">
        <v>15</v>
      </c>
      <c r="F66" s="20">
        <f t="shared" ref="F66:L66" si="30">F67</f>
        <v>200</v>
      </c>
      <c r="G66" s="20">
        <f t="shared" si="30"/>
        <v>0</v>
      </c>
      <c r="H66" s="20">
        <f t="shared" si="30"/>
        <v>0</v>
      </c>
      <c r="I66" s="20">
        <f t="shared" si="30"/>
        <v>0</v>
      </c>
      <c r="J66" s="20">
        <f t="shared" si="30"/>
        <v>0</v>
      </c>
      <c r="K66" s="20">
        <f t="shared" si="30"/>
        <v>100</v>
      </c>
      <c r="L66" s="20">
        <f t="shared" si="30"/>
        <v>100</v>
      </c>
      <c r="M66" s="57"/>
    </row>
    <row r="67" ht="73.5" customHeight="1" spans="1:13">
      <c r="A67" s="25"/>
      <c r="B67" s="17"/>
      <c r="C67" s="17"/>
      <c r="D67" s="22" t="s">
        <v>23</v>
      </c>
      <c r="E67" s="51"/>
      <c r="F67" s="26">
        <f>G67+H67+I67+J67+K67+L67</f>
        <v>200</v>
      </c>
      <c r="G67" s="26">
        <v>0</v>
      </c>
      <c r="H67" s="26">
        <v>0</v>
      </c>
      <c r="I67" s="26">
        <v>0</v>
      </c>
      <c r="J67" s="26">
        <v>0</v>
      </c>
      <c r="K67" s="26">
        <v>100</v>
      </c>
      <c r="L67" s="26">
        <v>100</v>
      </c>
      <c r="M67" s="57"/>
    </row>
    <row r="68" customHeight="1" spans="4:12">
      <c r="D68" s="66"/>
      <c r="E68" s="66"/>
      <c r="F68" s="66"/>
      <c r="G68" s="66"/>
      <c r="H68" s="66"/>
      <c r="I68" s="66"/>
      <c r="J68" s="66"/>
      <c r="K68" s="66"/>
      <c r="L68" s="66" t="s">
        <v>86</v>
      </c>
    </row>
  </sheetData>
  <autoFilter xmlns:etc="http://www.wps.cn/officeDocument/2017/etCustomData" ref="A12:L68" etc:filterBottomFollowUsedRange="0">
    <extLst/>
  </autoFilter>
  <mergeCells count="104">
    <mergeCell ref="A7:L7"/>
    <mergeCell ref="A8:L8"/>
    <mergeCell ref="A9:L9"/>
    <mergeCell ref="F11:L11"/>
    <mergeCell ref="A17:L17"/>
    <mergeCell ref="B24:L24"/>
    <mergeCell ref="A11:A12"/>
    <mergeCell ref="A14:A16"/>
    <mergeCell ref="A18:A20"/>
    <mergeCell ref="A21:A23"/>
    <mergeCell ref="A25:A26"/>
    <mergeCell ref="A27:A28"/>
    <mergeCell ref="A29:A30"/>
    <mergeCell ref="A31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6"/>
    <mergeCell ref="A57:A59"/>
    <mergeCell ref="A60:A61"/>
    <mergeCell ref="A62:A63"/>
    <mergeCell ref="A64:A65"/>
    <mergeCell ref="A66:A67"/>
    <mergeCell ref="B11:B12"/>
    <mergeCell ref="B14:B16"/>
    <mergeCell ref="B18:B20"/>
    <mergeCell ref="B21:B23"/>
    <mergeCell ref="B25:B26"/>
    <mergeCell ref="B27:B28"/>
    <mergeCell ref="B29:B30"/>
    <mergeCell ref="B31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6"/>
    <mergeCell ref="B57:B59"/>
    <mergeCell ref="B60:B61"/>
    <mergeCell ref="B62:B63"/>
    <mergeCell ref="B64:B65"/>
    <mergeCell ref="B66:B67"/>
    <mergeCell ref="C11:C12"/>
    <mergeCell ref="C14:C16"/>
    <mergeCell ref="C18:C20"/>
    <mergeCell ref="C21:C23"/>
    <mergeCell ref="C25:C26"/>
    <mergeCell ref="C27:C28"/>
    <mergeCell ref="C29:C30"/>
    <mergeCell ref="C31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6"/>
    <mergeCell ref="C57:C59"/>
    <mergeCell ref="C60:C61"/>
    <mergeCell ref="C62:C63"/>
    <mergeCell ref="C64:C65"/>
    <mergeCell ref="C66:C67"/>
    <mergeCell ref="D11:D12"/>
    <mergeCell ref="E11:E12"/>
    <mergeCell ref="E14:E16"/>
    <mergeCell ref="E18:E20"/>
    <mergeCell ref="E21:E23"/>
    <mergeCell ref="E25:E26"/>
    <mergeCell ref="E27:E28"/>
    <mergeCell ref="E29:E30"/>
    <mergeCell ref="E31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6"/>
    <mergeCell ref="E60:E61"/>
    <mergeCell ref="E62:E63"/>
    <mergeCell ref="E64:E65"/>
    <mergeCell ref="E66:E67"/>
    <mergeCell ref="K1:L3"/>
    <mergeCell ref="K4:L6"/>
  </mergeCells>
  <pageMargins left="0.078740157480315" right="0.0393700787401575" top="0.196850393700787" bottom="0" header="0.118110236220472" footer="0.118110236220472"/>
  <pageSetup paperSize="9" scale="75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Бюджет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Тетеревникова</cp:lastModifiedBy>
  <dcterms:created xsi:type="dcterms:W3CDTF">2024-12-11T08:58:00Z</dcterms:created>
  <cp:lastPrinted>2025-12-11T05:46:00Z</cp:lastPrinted>
  <dcterms:modified xsi:type="dcterms:W3CDTF">2025-12-12T06:57:31Z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33C754DA49114748B697A4FD8B5B3645_13</vt:lpwstr>
  </property>
  <property fmtid="{D5CDD505-2E9C-101B-9397-08002B2CF9AE}" pid="3" name="KSOProductBuildVer">
    <vt:lpwstr>1049-12.2.0.23155</vt:lpwstr>
  </property>
</Properties>
</file>